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gerkosten-Rech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#,##0 &quot;EUR&quot;"/>
  </numFmts>
  <fonts count="15">
    <font>
      <name val="Calibri"/>
      <family val="2"/>
      <color theme="1"/>
      <sz val="11"/>
      <scheme val="minor"/>
    </font>
    <font>
      <name val="Calibri"/>
      <b val="1"/>
      <color rgb="001A1A1E"/>
      <sz val="18"/>
    </font>
    <font>
      <name val="Calibri"/>
      <i val="1"/>
      <color rgb="0067676F"/>
      <sz val="10"/>
    </font>
    <font>
      <name val="Calibri"/>
      <b val="1"/>
      <color rgb="001A1A1E"/>
      <sz val="13"/>
    </font>
    <font>
      <name val="Calibri"/>
      <b val="1"/>
      <color rgb="00FFFFFF"/>
      <sz val="11"/>
    </font>
    <font>
      <name val="Calibri"/>
      <color rgb="001A1A1E"/>
      <sz val="11"/>
    </font>
    <font>
      <name val="Calibri"/>
      <b val="1"/>
      <color rgb="001A1A1E"/>
      <sz val="12"/>
    </font>
    <font>
      <name val="Calibri"/>
      <b val="1"/>
      <color rgb="001A1A1E"/>
      <sz val="11"/>
    </font>
    <font>
      <name val="Calibri"/>
      <b val="1"/>
      <color rgb="00F85755"/>
      <sz val="14"/>
    </font>
    <font>
      <name val="Calibri"/>
      <b val="1"/>
      <color rgb="00F85755"/>
      <sz val="10"/>
    </font>
    <font>
      <name val="Calibri"/>
      <b val="1"/>
      <color rgb="00F85755"/>
      <sz val="13"/>
    </font>
    <font>
      <name val="Calibri"/>
      <b val="1"/>
      <color rgb="00F85755"/>
      <sz val="16"/>
    </font>
    <font>
      <name val="Calibri"/>
      <b val="1"/>
      <color rgb="00F85755"/>
      <sz val="11"/>
    </font>
    <font>
      <name val="Calibri"/>
      <color rgb="0067676F"/>
      <sz val="11"/>
    </font>
    <font>
      <name val="Calibri"/>
      <color rgb="0067676F"/>
      <sz val="9"/>
    </font>
  </fonts>
  <fills count="6">
    <fill>
      <patternFill/>
    </fill>
    <fill>
      <patternFill patternType="gray125"/>
    </fill>
    <fill>
      <patternFill patternType="solid">
        <fgColor rgb="001A1A1E"/>
        <bgColor rgb="001A1A1E"/>
      </patternFill>
    </fill>
    <fill>
      <patternFill patternType="solid">
        <fgColor rgb="00FFFFF0"/>
        <bgColor rgb="00FFFFF0"/>
      </patternFill>
    </fill>
    <fill>
      <patternFill patternType="solid">
        <fgColor rgb="00FEF0F0"/>
        <bgColor rgb="00FEF0F0"/>
      </patternFill>
    </fill>
    <fill>
      <patternFill patternType="solid">
        <fgColor rgb="00F5F5F7"/>
        <bgColor rgb="00F5F5F7"/>
      </patternFill>
    </fill>
  </fills>
  <borders count="3">
    <border>
      <left/>
      <right/>
      <top/>
      <bottom/>
      <diagonal/>
    </border>
    <border>
      <left style="thin">
        <color rgb="00E1E1E5"/>
      </left>
      <right style="thin">
        <color rgb="00E1E1E5"/>
      </right>
      <top style="thin">
        <color rgb="00E1E1E5"/>
      </top>
      <bottom style="thin">
        <color rgb="00E1E1E5"/>
      </bottom>
    </border>
    <border>
      <left style="thin">
        <color rgb="00E1E1E5"/>
      </left>
      <right style="thin">
        <color rgb="00E1E1E5"/>
      </right>
      <top style="thin">
        <color rgb="00E1E1E5"/>
      </top>
      <bottom style="medium">
        <color rgb="001A1A1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pivotButton="0" quotePrefix="0" xfId="0"/>
    <xf numFmtId="0" fontId="6" fillId="3" borderId="1" applyAlignment="1" applyProtection="1" pivotButton="0" quotePrefix="0" xfId="0">
      <alignment horizontal="center" vertical="center"/>
      <protection locked="0" hidden="0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 wrapText="1"/>
    </xf>
    <xf numFmtId="164" fontId="6" fillId="0" borderId="1" applyAlignment="1" pivotButton="0" quotePrefix="0" xfId="0">
      <alignment horizontal="center" vertical="center"/>
    </xf>
    <xf numFmtId="0" fontId="7" fillId="0" borderId="2" pivotButton="0" quotePrefix="0" xfId="0"/>
    <xf numFmtId="165" fontId="8" fillId="4" borderId="2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2" fillId="0" borderId="2" pivotButton="0" quotePrefix="0" xfId="0"/>
    <xf numFmtId="165" fontId="6" fillId="0" borderId="1" applyAlignment="1" pivotButton="0" quotePrefix="0" xfId="0">
      <alignment horizontal="center" vertical="center"/>
    </xf>
    <xf numFmtId="9" fontId="5" fillId="0" borderId="1" applyAlignment="1" pivotButton="0" quotePrefix="0" xfId="0">
      <alignment horizontal="center" vertical="center"/>
    </xf>
    <xf numFmtId="0" fontId="5" fillId="5" borderId="1" pivotButton="0" quotePrefix="0" xfId="0"/>
    <xf numFmtId="165" fontId="6" fillId="5" borderId="1" applyAlignment="1" pivotButton="0" quotePrefix="0" xfId="0">
      <alignment horizontal="center" vertical="center"/>
    </xf>
    <xf numFmtId="9" fontId="5" fillId="5" borderId="1" applyAlignment="1" pivotButton="0" quotePrefix="0" xfId="0">
      <alignment horizontal="center" vertical="center"/>
    </xf>
    <xf numFmtId="0" fontId="10" fillId="0" borderId="2" pivotButton="0" quotePrefix="0" xfId="0"/>
    <xf numFmtId="165" fontId="11" fillId="4" borderId="2" applyAlignment="1" pivotButton="0" quotePrefix="0" xfId="0">
      <alignment horizontal="center" vertical="center"/>
    </xf>
    <xf numFmtId="0" fontId="12" fillId="0" borderId="2" applyAlignment="1" pivotButton="0" quotePrefix="0" xfId="0">
      <alignment horizontal="center" vertical="center"/>
    </xf>
    <xf numFmtId="0" fontId="7" fillId="0" borderId="2" applyAlignment="1" pivotButton="0" quotePrefix="0" xfId="0">
      <alignment horizontal="center" vertical="center"/>
    </xf>
    <xf numFmtId="165" fontId="13" fillId="0" borderId="0" applyAlignment="1" pivotButton="0" quotePrefix="0" xfId="0">
      <alignment horizontal="center" vertical="center"/>
    </xf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7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2" customWidth="1" min="4" max="4"/>
    <col width="42" customWidth="1" min="5" max="5"/>
  </cols>
  <sheetData>
    <row r="1">
      <c r="B1" s="1" t="inlineStr">
        <is>
          <t>Lagerkosten-Rechner für Handwerksbetriebe</t>
        </is>
      </c>
    </row>
    <row r="2">
      <c r="B2" s="2" t="inlineStr">
        <is>
          <t>Gelbe Felder ausfüllen. Alles andere rechnet automatisch.</t>
        </is>
      </c>
    </row>
    <row r="3"/>
    <row r="4">
      <c r="B4" s="3" t="inlineStr">
        <is>
          <t>DEINE BETRIEBSDATEN</t>
        </is>
      </c>
    </row>
    <row r="5">
      <c r="B5" s="4" t="inlineStr">
        <is>
          <t>Position</t>
        </is>
      </c>
      <c r="C5" s="4" t="inlineStr">
        <is>
          <t>Wert</t>
        </is>
      </c>
      <c r="D5" s="4" t="inlineStr">
        <is>
          <t>Einheit</t>
        </is>
      </c>
      <c r="E5" s="4" t="inlineStr">
        <is>
          <t>Hinweis</t>
        </is>
      </c>
    </row>
    <row r="6">
      <c r="B6" s="5" t="inlineStr">
        <is>
          <t>Anzahl Mitarbeiter (die ins Lager gehen)</t>
        </is>
      </c>
      <c r="C6" s="6" t="n">
        <v>4</v>
      </c>
      <c r="D6" s="7" t="inlineStr">
        <is>
          <t>MA</t>
        </is>
      </c>
      <c r="E6" s="8" t="inlineStr">
        <is>
          <t>Nur produktive MA, die Material holen</t>
        </is>
      </c>
    </row>
    <row r="7">
      <c r="B7" s="5" t="inlineStr">
        <is>
          <t>Interner Stundensatz</t>
        </is>
      </c>
      <c r="C7" s="6" t="n">
        <v>55</v>
      </c>
      <c r="D7" s="7" t="inlineStr">
        <is>
          <t>EUR/Std.</t>
        </is>
      </c>
      <c r="E7" s="8" t="inlineStr">
        <is>
          <t>Lohnkosten + Gemeinkosten</t>
        </is>
      </c>
    </row>
    <row r="8">
      <c r="B8" s="5" t="inlineStr">
        <is>
          <t>Verrechnungssatz Inhaber</t>
        </is>
      </c>
      <c r="C8" s="6" t="n">
        <v>130</v>
      </c>
      <c r="D8" s="7" t="inlineStr">
        <is>
          <t>EUR/Std.</t>
        </is>
      </c>
      <c r="E8" s="8" t="inlineStr">
        <is>
          <t>Dein Stundensatz inkl. Opportunitätskosten</t>
        </is>
      </c>
    </row>
    <row r="9">
      <c r="B9" s="5" t="inlineStr">
        <is>
          <t>Arbeitswochen pro Jahr</t>
        </is>
      </c>
      <c r="C9" s="6" t="n">
        <v>48</v>
      </c>
      <c r="D9" s="7" t="inlineStr">
        <is>
          <t>Wochen</t>
        </is>
      </c>
      <c r="E9" s="8" t="inlineStr">
        <is>
          <t>Abzüglich Urlaub, Feiertage, Krankheit</t>
        </is>
      </c>
    </row>
    <row r="10">
      <c r="B10" s="5" t="inlineStr">
        <is>
          <t>Arbeitstage pro Woche</t>
        </is>
      </c>
      <c r="C10" s="6" t="n">
        <v>5</v>
      </c>
      <c r="D10" s="7" t="inlineStr">
        <is>
          <t>Tage</t>
        </is>
      </c>
      <c r="E10" s="8" t="inlineStr"/>
    </row>
    <row r="11"/>
    <row r="12">
      <c r="B12" s="3" t="inlineStr">
        <is>
          <t>KOSTENTREIBER 1: SUCHZEITEN IM LAGER</t>
        </is>
      </c>
    </row>
    <row r="13">
      <c r="B13" s="4" t="inlineStr">
        <is>
          <t>Position</t>
        </is>
      </c>
      <c r="C13" s="4" t="inlineStr">
        <is>
          <t>Wert</t>
        </is>
      </c>
      <c r="D13" s="4" t="inlineStr">
        <is>
          <t>Einheit</t>
        </is>
      </c>
      <c r="E13" s="4" t="inlineStr">
        <is>
          <t>Hinweis</t>
        </is>
      </c>
    </row>
    <row r="14">
      <c r="B14" s="5" t="inlineStr">
        <is>
          <t>Suchzeit pro Mitarbeiter und Tag</t>
        </is>
      </c>
      <c r="C14" s="6" t="n">
        <v>12</v>
      </c>
      <c r="D14" s="7" t="inlineStr">
        <is>
          <t>Minuten</t>
        </is>
      </c>
      <c r="E14" s="8" t="inlineStr">
        <is>
          <t>Lager durchsuchen, Kollegen fragen, im Transporter suchen</t>
        </is>
      </c>
    </row>
    <row r="15">
      <c r="B15" s="5" t="inlineStr">
        <is>
          <t>Suchzeit pro Woche</t>
        </is>
      </c>
      <c r="C15" s="9">
        <f>C14*C6*C10/60</f>
        <v/>
      </c>
      <c r="D15" s="7" t="inlineStr">
        <is>
          <t>Stunden</t>
        </is>
      </c>
      <c r="E15" s="8">
        <f> Suchmin. x MA x Tage / 60</f>
        <v/>
      </c>
    </row>
    <row r="16">
      <c r="B16" s="5" t="inlineStr">
        <is>
          <t>Suchzeit pro Jahr</t>
        </is>
      </c>
      <c r="C16" s="9">
        <f>C15*C9</f>
        <v/>
      </c>
      <c r="D16" s="7" t="inlineStr">
        <is>
          <t>Stunden</t>
        </is>
      </c>
      <c r="E16" s="8">
        <f> Wochenstunden x Arbeitswochen</f>
        <v/>
      </c>
    </row>
    <row r="17">
      <c r="B17" s="10" t="inlineStr">
        <is>
          <t>Kosten Suchzeiten pro Jahr</t>
        </is>
      </c>
      <c r="C17" s="11">
        <f>C16*C7</f>
        <v/>
      </c>
      <c r="D17" s="12" t="inlineStr">
        <is>
          <t>EUR/Jahr</t>
        </is>
      </c>
      <c r="E17" s="13">
        <f> Suchstunden x Stundensatz</f>
        <v/>
      </c>
    </row>
    <row r="18"/>
    <row r="19">
      <c r="B19" s="3" t="inlineStr">
        <is>
          <t>KOSTENTREIBER 2: UNGEPLANTE BESCHAFFUNGSFAHRTEN</t>
        </is>
      </c>
    </row>
    <row r="20">
      <c r="B20" s="4" t="inlineStr">
        <is>
          <t>Position</t>
        </is>
      </c>
      <c r="C20" s="4" t="inlineStr">
        <is>
          <t>Wert</t>
        </is>
      </c>
      <c r="D20" s="4" t="inlineStr">
        <is>
          <t>Einheit</t>
        </is>
      </c>
      <c r="E20" s="4" t="inlineStr">
        <is>
          <t>Hinweis</t>
        </is>
      </c>
    </row>
    <row r="21">
      <c r="B21" s="5" t="inlineStr">
        <is>
          <t>Ungeplante Fahrten pro Woche</t>
        </is>
      </c>
      <c r="C21" s="6" t="n">
        <v>2</v>
      </c>
      <c r="D21" s="7" t="inlineStr">
        <is>
          <t>Fahrten</t>
        </is>
      </c>
      <c r="E21" s="8" t="inlineStr">
        <is>
          <t>Zum Großhandel, weil Material fehlt</t>
        </is>
      </c>
    </row>
    <row r="22">
      <c r="B22" s="5" t="inlineStr">
        <is>
          <t>Dauer pro Fahrt</t>
        </is>
      </c>
      <c r="C22" s="6" t="n">
        <v>90</v>
      </c>
      <c r="D22" s="7" t="inlineStr">
        <is>
          <t>Minuten</t>
        </is>
      </c>
      <c r="E22" s="8" t="inlineStr">
        <is>
          <t>Hin + Großhandel + Rück</t>
        </is>
      </c>
    </row>
    <row r="23">
      <c r="B23" s="5" t="inlineStr">
        <is>
          <t>Fahrzeugkosten pro Fahrt</t>
        </is>
      </c>
      <c r="C23" s="6" t="n">
        <v>15</v>
      </c>
      <c r="D23" s="7" t="inlineStr">
        <is>
          <t>EUR</t>
        </is>
      </c>
      <c r="E23" s="8" t="inlineStr">
        <is>
          <t>Sprit + Verschleiß</t>
        </is>
      </c>
    </row>
    <row r="24">
      <c r="B24" s="5" t="inlineStr">
        <is>
          <t>Arbeitszeit pro Fahrt</t>
        </is>
      </c>
      <c r="C24" s="14">
        <f>C22/60*C7</f>
        <v/>
      </c>
      <c r="D24" s="7" t="inlineStr">
        <is>
          <t>EUR</t>
        </is>
      </c>
      <c r="E24" s="8">
        <f> Fahrzeit x Stundensatz</f>
        <v/>
      </c>
    </row>
    <row r="25">
      <c r="B25" s="5" t="inlineStr">
        <is>
          <t>Entgangener Deckungsbeitrag</t>
        </is>
      </c>
      <c r="C25" s="14">
        <f>C22/60*C8</f>
        <v/>
      </c>
      <c r="D25" s="7" t="inlineStr">
        <is>
          <t>EUR</t>
        </is>
      </c>
      <c r="E25" s="8">
        <f> Fahrzeit x Verrechnungssatz Inhaber</f>
        <v/>
      </c>
    </row>
    <row r="26">
      <c r="B26" s="5" t="inlineStr">
        <is>
          <t>Gesamtkosten pro Fahrt</t>
        </is>
      </c>
      <c r="C26" s="14">
        <f>C23+C24+C25</f>
        <v/>
      </c>
      <c r="D26" s="7" t="inlineStr">
        <is>
          <t>EUR</t>
        </is>
      </c>
      <c r="E26" s="8">
        <f> Fahrzeug + Arbeitszeit + Deckungsbeitrag</f>
        <v/>
      </c>
    </row>
    <row r="27">
      <c r="B27" s="10" t="inlineStr">
        <is>
          <t>Kosten Beschaffungsfahrten pro Jahr</t>
        </is>
      </c>
      <c r="C27" s="11">
        <f>C26*C21*C9</f>
        <v/>
      </c>
      <c r="D27" s="12" t="inlineStr">
        <is>
          <t>EUR/Jahr</t>
        </is>
      </c>
      <c r="E27" s="13">
        <f> Kosten/Fahrt x Fahrten/Woche x Wochen</f>
        <v/>
      </c>
    </row>
    <row r="28"/>
    <row r="29">
      <c r="B29" s="3" t="inlineStr">
        <is>
          <t>KOSTENTREIBER 3: ÜBERBESTELLUNG &amp; KAPITALBINDUNG</t>
        </is>
      </c>
    </row>
    <row r="30">
      <c r="B30" s="4" t="inlineStr">
        <is>
          <t>Position</t>
        </is>
      </c>
      <c r="C30" s="4" t="inlineStr">
        <is>
          <t>Wert</t>
        </is>
      </c>
      <c r="D30" s="4" t="inlineStr">
        <is>
          <t>Einheit</t>
        </is>
      </c>
      <c r="E30" s="4" t="inlineStr">
        <is>
          <t>Hinweis</t>
        </is>
      </c>
    </row>
    <row r="31">
      <c r="B31" s="5" t="inlineStr">
        <is>
          <t>Durchschnittlicher Lagerbestandswert</t>
        </is>
      </c>
      <c r="C31" s="6" t="n">
        <v>15000</v>
      </c>
      <c r="D31" s="7" t="inlineStr">
        <is>
          <t>EUR</t>
        </is>
      </c>
      <c r="E31" s="8" t="inlineStr">
        <is>
          <t>Schätzwert: Was liegt insgesamt im Lager?</t>
        </is>
      </c>
    </row>
    <row r="32">
      <c r="B32" s="5" t="inlineStr">
        <is>
          <t>Geschätzter Anteil Überbestand</t>
        </is>
      </c>
      <c r="C32" s="6" t="n">
        <v>40</v>
      </c>
      <c r="D32" s="7" t="inlineStr">
        <is>
          <t>%</t>
        </is>
      </c>
      <c r="E32" s="8" t="inlineStr">
        <is>
          <t>Material, das seit &gt;3 Monaten ungenutzt liegt</t>
        </is>
      </c>
    </row>
    <row r="33">
      <c r="B33" s="5" t="inlineStr">
        <is>
          <t>Lagerhaltungskostensatz</t>
        </is>
      </c>
      <c r="C33" s="6" t="n">
        <v>25</v>
      </c>
      <c r="D33" s="7" t="inlineStr">
        <is>
          <t>%</t>
        </is>
      </c>
      <c r="E33" s="8" t="inlineStr">
        <is>
          <t>Lagerplatz + Handling + Versicherung (typisch 20-30%)</t>
        </is>
      </c>
    </row>
    <row r="34">
      <c r="B34" s="5" t="inlineStr">
        <is>
          <t>Schwund und Verfall pro Jahr</t>
        </is>
      </c>
      <c r="C34" s="6" t="n">
        <v>3</v>
      </c>
      <c r="D34" s="7" t="inlineStr">
        <is>
          <t>%</t>
        </is>
      </c>
      <c r="E34" s="8" t="inlineStr">
        <is>
          <t>Verfallene/beschädigte/verlorene Ware</t>
        </is>
      </c>
    </row>
    <row r="35">
      <c r="B35" s="5" t="inlineStr">
        <is>
          <t>Kapitalbindungskosten Überbestand</t>
        </is>
      </c>
      <c r="C35" s="14">
        <f>C31*C32/100*C33/100</f>
        <v/>
      </c>
      <c r="D35" s="7" t="inlineStr">
        <is>
          <t>EUR</t>
        </is>
      </c>
      <c r="E35" s="8">
        <f> Bestandswert x Überbestand-% x Kostensatz</f>
        <v/>
      </c>
    </row>
    <row r="36">
      <c r="B36" s="5" t="inlineStr">
        <is>
          <t>Schwund und Verfall</t>
        </is>
      </c>
      <c r="C36" s="14">
        <f>C31*C34/100</f>
        <v/>
      </c>
      <c r="D36" s="7" t="inlineStr">
        <is>
          <t>EUR</t>
        </is>
      </c>
      <c r="E36" s="8">
        <f> Bestandswert x Schwundrate</f>
        <v/>
      </c>
    </row>
    <row r="37">
      <c r="B37" s="10" t="inlineStr">
        <is>
          <t>Kosten Kapitalbindung pro Jahr</t>
        </is>
      </c>
      <c r="C37" s="11">
        <f>C35+C36</f>
        <v/>
      </c>
      <c r="D37" s="12" t="inlineStr">
        <is>
          <t>EUR/Jahr</t>
        </is>
      </c>
      <c r="E37" s="13">
        <f> Kapitalbindung + Schwund</f>
        <v/>
      </c>
    </row>
    <row r="38"/>
    <row r="39">
      <c r="B39" s="3" t="inlineStr">
        <is>
          <t>KOSTENTREIBER 4: INHABERZEIT FÜR LAGERMANAGEMENT</t>
        </is>
      </c>
    </row>
    <row r="40">
      <c r="B40" s="4" t="inlineStr">
        <is>
          <t>Position</t>
        </is>
      </c>
      <c r="C40" s="4" t="inlineStr">
        <is>
          <t>Wert</t>
        </is>
      </c>
      <c r="D40" s="4" t="inlineStr">
        <is>
          <t>Einheit</t>
        </is>
      </c>
      <c r="E40" s="4" t="inlineStr">
        <is>
          <t>Hinweis</t>
        </is>
      </c>
    </row>
    <row r="41">
      <c r="B41" s="5" t="inlineStr">
        <is>
          <t>Stunden pro Woche für Lagermanagement</t>
        </is>
      </c>
      <c r="C41" s="6" t="n">
        <v>6</v>
      </c>
      <c r="D41" s="7" t="inlineStr">
        <is>
          <t>Std./Woche</t>
        </is>
      </c>
      <c r="E41" s="8" t="inlineStr">
        <is>
          <t>Bestellen, kontrollieren, erklären, suchen</t>
        </is>
      </c>
    </row>
    <row r="42">
      <c r="B42" s="5" t="inlineStr">
        <is>
          <t>Inhaberzeit pro Jahr</t>
        </is>
      </c>
      <c r="C42" s="9">
        <f>C41*C9</f>
        <v/>
      </c>
      <c r="D42" s="7" t="inlineStr">
        <is>
          <t>Stunden</t>
        </is>
      </c>
      <c r="E42" s="8">
        <f> Wochenstunden x Arbeitswochen</f>
        <v/>
      </c>
    </row>
    <row r="43">
      <c r="B43" s="10" t="inlineStr">
        <is>
          <t>Kosten Inhaberzeit pro Jahr</t>
        </is>
      </c>
      <c r="C43" s="11">
        <f>C42*C8</f>
        <v/>
      </c>
      <c r="D43" s="12" t="inlineStr">
        <is>
          <t>EUR/Jahr</t>
        </is>
      </c>
      <c r="E43" s="13">
        <f> Stunden x Verrechnungssatz Inhaber</f>
        <v/>
      </c>
    </row>
    <row r="44"/>
    <row r="45">
      <c r="B45" s="3" t="inlineStr">
        <is>
          <t>GESAMTERGEBNIS</t>
        </is>
      </c>
    </row>
    <row r="46">
      <c r="B46" s="4" t="inlineStr">
        <is>
          <t>Kostentreiber</t>
        </is>
      </c>
      <c r="C46" s="4" t="inlineStr">
        <is>
          <t>EUR/Jahr</t>
        </is>
      </c>
      <c r="D46" s="4" t="inlineStr"/>
      <c r="E46" s="4" t="inlineStr">
        <is>
          <t>Anteil</t>
        </is>
      </c>
    </row>
    <row r="47">
      <c r="B47" s="5" t="inlineStr">
        <is>
          <t>Suchzeiten im Lager</t>
        </is>
      </c>
      <c r="C47" s="14">
        <f>C17</f>
        <v/>
      </c>
      <c r="E47" s="15">
        <f>C17/(C47+C48+C49+C50)</f>
        <v/>
      </c>
    </row>
    <row r="48">
      <c r="B48" s="16" t="inlineStr">
        <is>
          <t>Ungeplante Beschaffungsfahrten</t>
        </is>
      </c>
      <c r="C48" s="17">
        <f>C27</f>
        <v/>
      </c>
      <c r="E48" s="18">
        <f>C27/(C47+C48+C49+C50)</f>
        <v/>
      </c>
    </row>
    <row r="49">
      <c r="B49" s="5" t="inlineStr">
        <is>
          <t>Kapitalbindung &amp; Schwund</t>
        </is>
      </c>
      <c r="C49" s="14">
        <f>C37</f>
        <v/>
      </c>
      <c r="E49" s="15">
        <f>C37/(C47+C48+C49+C50)</f>
        <v/>
      </c>
    </row>
    <row r="50">
      <c r="B50" s="16" t="inlineStr">
        <is>
          <t>Inhaberzeit für Lagermanagement</t>
        </is>
      </c>
      <c r="C50" s="17">
        <f>C43</f>
        <v/>
      </c>
      <c r="E50" s="18">
        <f>C43/(C47+C48+C49+C50)</f>
        <v/>
      </c>
    </row>
    <row r="51"/>
    <row r="52">
      <c r="B52" s="19" t="inlineStr">
        <is>
          <t>VERSTECKTE LAGERKOSTEN GESAMT</t>
        </is>
      </c>
      <c r="C52" s="20">
        <f>C47+C48+C49+C50</f>
        <v/>
      </c>
      <c r="D52" s="21" t="inlineStr">
        <is>
          <t>EUR/Jahr</t>
        </is>
      </c>
      <c r="E52" s="22" t="inlineStr">
        <is>
          <t>100%</t>
        </is>
      </c>
    </row>
    <row r="53">
      <c r="B53" s="2" t="inlineStr">
        <is>
          <t>Pro Monat</t>
        </is>
      </c>
      <c r="C53" s="23">
        <f>C52/12</f>
        <v/>
      </c>
    </row>
    <row r="54">
      <c r="B54" s="2" t="inlineStr">
        <is>
          <t>Pro Mitarbeiter und Jahr</t>
        </is>
      </c>
      <c r="C54" s="23">
        <f>C52/C6</f>
        <v/>
      </c>
    </row>
    <row r="55">
      <c r="B55" s="2" t="inlineStr">
        <is>
          <t>Pro Arbeitstag</t>
        </is>
      </c>
      <c r="C55" s="23">
        <f>C52/(C9*C10)</f>
        <v/>
      </c>
    </row>
    <row r="56"/>
    <row r="57">
      <c r="B57" s="24" t="inlineStr">
        <is>
          <t>Quelle: repleno.com/blog/lagerkosten-senken-handwerk | Rechenbeispiele, keine Branchenstatistik.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9">
    <mergeCell ref="B45:E45"/>
    <mergeCell ref="B1:E1"/>
    <mergeCell ref="B57:E57"/>
    <mergeCell ref="B4:E4"/>
    <mergeCell ref="B12:E12"/>
    <mergeCell ref="B29:E29"/>
    <mergeCell ref="B39:E39"/>
    <mergeCell ref="B19:E19"/>
    <mergeCell ref="B2:E2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2026-03-17T09:56:05Z</dcterms:created>
  <dcterms:modified xmlns:dcterms="http://purl.org/dc/terms/" xmlns:xsi="http://www.w3.org/2001/XMLSchema-instance" xsi:type="dcterms:W3CDTF">2026-03-17T09:56:05Z</dcterms:modified>
</cp:coreProperties>
</file>