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VS-Kalkul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z val="14"/>
    </font>
    <font>
      <i val="1"/>
      <color rgb="00666666"/>
    </font>
    <font>
      <b val="1"/>
      <sz val="11"/>
    </font>
    <font>
      <b val="1"/>
    </font>
    <font>
      <b val="1"/>
      <i val="1"/>
      <color rgb="00555555"/>
    </font>
    <font>
      <b val="1"/>
      <sz val="13"/>
    </font>
  </fonts>
  <fills count="5">
    <fill>
      <patternFill/>
    </fill>
    <fill>
      <patternFill patternType="gray125"/>
    </fill>
    <fill>
      <patternFill patternType="solid">
        <fgColor rgb="00F2F2F2"/>
        <bgColor rgb="00F2F2F2"/>
      </patternFill>
    </fill>
    <fill>
      <patternFill patternType="solid">
        <fgColor rgb="00FFF8E1"/>
        <bgColor rgb="00FFF8E1"/>
      </patternFill>
    </fill>
    <fill>
      <patternFill patternType="solid">
        <fgColor rgb="00E8F5E9"/>
        <bgColor rgb="00E8F5E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2" borderId="0" pivotButton="0" quotePrefix="0" xfId="0"/>
    <xf numFmtId="0" fontId="0" fillId="2" borderId="0" pivotButton="0" quotePrefix="0" xfId="0"/>
    <xf numFmtId="0" fontId="4" fillId="0" borderId="0" pivotButton="0" quotePrefix="0" xfId="0"/>
    <xf numFmtId="0" fontId="2" fillId="3" borderId="0" pivotButton="0" quotePrefix="0" xfId="0"/>
    <xf numFmtId="0" fontId="5" fillId="0" borderId="0" pivotButton="0" quotePrefix="0" xfId="0"/>
    <xf numFmtId="3" fontId="0" fillId="0" borderId="0" pivotButton="0" quotePrefix="0" xfId="0"/>
    <xf numFmtId="2" fontId="0" fillId="0" borderId="0" pivotButton="0" quotePrefix="0" xfId="0"/>
    <xf numFmtId="3" fontId="4" fillId="0" borderId="0" pivotButton="0" quotePrefix="0" xfId="0"/>
    <xf numFmtId="4" fontId="4" fillId="3" borderId="0" pivotButton="0" quotePrefix="0" xfId="0"/>
    <xf numFmtId="4" fontId="6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69"/>
  <sheetViews>
    <sheetView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0" customWidth="1" min="3" max="3"/>
    <col width="44" customWidth="1" min="4" max="4"/>
  </cols>
  <sheetData>
    <row r="1">
      <c r="A1" s="1" t="inlineStr">
        <is>
          <t>Stundenverrechnungssatz-Rechner</t>
        </is>
      </c>
    </row>
    <row r="2">
      <c r="A2" s="2" t="inlineStr">
        <is>
          <t>Nach dem Kalkulationsschema der Handwerkskammer Cottbus</t>
        </is>
      </c>
    </row>
    <row r="3">
      <c r="A3" s="2" t="inlineStr">
        <is>
          <t>Quelle: repleno.com/tools/stundenverrechnungssatz-rechner</t>
        </is>
      </c>
    </row>
    <row r="5">
      <c r="A5" s="3" t="inlineStr">
        <is>
          <t>EINGABEN</t>
        </is>
      </c>
      <c r="B5" s="4" t="inlineStr">
        <is>
          <t>Wert</t>
        </is>
      </c>
      <c r="C5" s="4" t="inlineStr">
        <is>
          <t>Einheit</t>
        </is>
      </c>
    </row>
    <row r="6">
      <c r="A6" t="inlineStr">
        <is>
          <t>Anzahl Gesellen</t>
        </is>
      </c>
      <c r="B6" t="n">
        <v>3</v>
      </c>
      <c r="C6" s="2" t="inlineStr">
        <is>
          <t>Personen</t>
        </is>
      </c>
    </row>
    <row r="7">
      <c r="A7" t="inlineStr">
        <is>
          <t>Bruttolohn/Stunde</t>
        </is>
      </c>
      <c r="B7" t="n">
        <v>20</v>
      </c>
      <c r="C7" s="2" t="inlineStr">
        <is>
          <t>EUR/h</t>
        </is>
      </c>
    </row>
    <row r="8">
      <c r="A8" t="inlineStr">
        <is>
          <t>Vertragsstunden/Jahr</t>
        </is>
      </c>
      <c r="B8" t="n">
        <v>1720</v>
      </c>
      <c r="C8" s="2" t="inlineStr">
        <is>
          <t>h/Jahr</t>
        </is>
      </c>
    </row>
    <row r="9">
      <c r="A9" t="inlineStr">
        <is>
          <t>Krankheitstage/Jahr</t>
        </is>
      </c>
      <c r="B9" t="n">
        <v>15</v>
      </c>
      <c r="C9" s="2" t="inlineStr">
        <is>
          <t>Tage</t>
        </is>
      </c>
    </row>
    <row r="10">
      <c r="A10" t="inlineStr">
        <is>
          <t>Unternehmerlohn/Jahr</t>
        </is>
      </c>
      <c r="B10" t="n">
        <v>55000</v>
      </c>
      <c r="C10" s="2" t="inlineStr">
        <is>
          <t>EUR/Jahr</t>
        </is>
      </c>
    </row>
    <row r="11">
      <c r="A11" t="inlineStr">
        <is>
          <t>Meister arbeitet produktiv mit</t>
        </is>
      </c>
      <c r="B11" t="inlineStr">
        <is>
          <t>JA</t>
        </is>
      </c>
      <c r="C11" s="2" t="inlineStr">
        <is>
          <t>(JA/NEIN)</t>
        </is>
      </c>
    </row>
    <row r="12">
      <c r="A12" t="inlineStr">
        <is>
          <t>Produktive Stunden/Person/Jahr</t>
        </is>
      </c>
      <c r="B12" t="n">
        <v>1350</v>
      </c>
      <c r="C12" s="2" t="inlineStr">
        <is>
          <t>h/Jahr</t>
        </is>
      </c>
    </row>
    <row r="13">
      <c r="A13" t="inlineStr">
        <is>
          <t>Gewinnzuschlag</t>
        </is>
      </c>
      <c r="B13" t="n">
        <v>10</v>
      </c>
      <c r="C13" s="2" t="inlineStr">
        <is>
          <t>%</t>
        </is>
      </c>
    </row>
    <row r="14">
      <c r="A14" t="inlineStr">
        <is>
          <t>Wagniszuschlag</t>
        </is>
      </c>
      <c r="B14" t="n">
        <v>3</v>
      </c>
      <c r="C14" s="2" t="inlineStr">
        <is>
          <t>%</t>
        </is>
      </c>
    </row>
    <row r="16">
      <c r="A16" s="3" t="inlineStr">
        <is>
          <t>STUNDENABLEITUNG</t>
        </is>
      </c>
      <c r="B16" s="5" t="n"/>
      <c r="C16" s="5" t="n"/>
    </row>
    <row r="17">
      <c r="A17" t="inlineStr">
        <is>
          <t>Vertragsstunden</t>
        </is>
      </c>
      <c r="B17">
        <f>B8</f>
        <v/>
      </c>
      <c r="C17" t="inlineStr">
        <is>
          <t>h</t>
        </is>
      </c>
    </row>
    <row r="18">
      <c r="A18" t="inlineStr">
        <is>
          <t>- Krankenstand</t>
        </is>
      </c>
      <c r="B18">
        <f>B9*8</f>
        <v/>
      </c>
      <c r="C18" t="inlineStr">
        <is>
          <t>h</t>
        </is>
      </c>
      <c r="D18" s="2" t="inlineStr">
        <is>
          <t>Krankheitstage × 8h/Tag</t>
        </is>
      </c>
    </row>
    <row r="19">
      <c r="A19" s="6" t="inlineStr">
        <is>
          <t>Anwesenheitsstunden/Person</t>
        </is>
      </c>
      <c r="B19" s="6">
        <f>B17-B18</f>
        <v/>
      </c>
      <c r="C19" t="inlineStr">
        <is>
          <t>h/Jahr</t>
        </is>
      </c>
      <c r="D19" s="2" t="inlineStr">
        <is>
          <t>Destatis/IAB 2024: 14,8 Krankheitstage</t>
        </is>
      </c>
    </row>
    <row r="20">
      <c r="A20" s="7" t="inlineStr">
        <is>
          <t>Hinweis: Produktive Std. sollten ≤ Anwesenheitsstd. sein</t>
        </is>
      </c>
    </row>
    <row r="22">
      <c r="A22" s="3" t="inlineStr">
        <is>
          <t>AG-NEBENKOSTEN</t>
        </is>
      </c>
      <c r="B22" s="4" t="inlineStr">
        <is>
          <t>Satz</t>
        </is>
      </c>
      <c r="C22" s="4" t="inlineStr">
        <is>
          <t>%</t>
        </is>
      </c>
    </row>
    <row r="23">
      <c r="A23" t="inlineStr">
        <is>
          <t>AG-Sozialversicherung</t>
        </is>
      </c>
      <c r="B23" t="n">
        <v>21.15</v>
      </c>
    </row>
    <row r="24">
      <c r="A24" t="inlineStr">
        <is>
          <t>BG-Beitrag</t>
        </is>
      </c>
      <c r="B24" t="n">
        <v>4</v>
      </c>
    </row>
    <row r="25">
      <c r="A25" t="inlineStr">
        <is>
          <t>Umlagen (U1+U2+U3)</t>
        </is>
      </c>
      <c r="B25" t="n">
        <v>2.5</v>
      </c>
    </row>
    <row r="27">
      <c r="A27" s="3" t="inlineStr">
        <is>
          <t>GEMEINKOSTEN</t>
        </is>
      </c>
      <c r="B27" s="4" t="inlineStr">
        <is>
          <t>EUR/Jahr</t>
        </is>
      </c>
    </row>
    <row r="28">
      <c r="A28" s="8" t="inlineStr">
        <is>
          <t>Skalierend mit Gesellenzahl</t>
        </is>
      </c>
    </row>
    <row r="29">
      <c r="A29" t="inlineStr">
        <is>
          <t>Fahrzeugkosten</t>
        </is>
      </c>
      <c r="B29" s="9" t="n">
        <v>18000</v>
      </c>
    </row>
    <row r="30">
      <c r="A30" t="inlineStr">
        <is>
          <t>Werkzeug + Maschinen</t>
        </is>
      </c>
      <c r="B30" s="9" t="n">
        <v>6000</v>
      </c>
    </row>
    <row r="31">
      <c r="A31" t="inlineStr">
        <is>
          <t>Fortbildung</t>
        </is>
      </c>
      <c r="B31" s="9" t="n">
        <v>2400</v>
      </c>
    </row>
    <row r="33">
      <c r="A33" s="8" t="inlineStr">
        <is>
          <t>Fixe Kosten (unabhängig von Gesellenzahl)</t>
        </is>
      </c>
    </row>
    <row r="34">
      <c r="A34" t="inlineStr">
        <is>
          <t>Werkstattmiete</t>
        </is>
      </c>
      <c r="B34" s="9" t="n">
        <v>14400</v>
      </c>
    </row>
    <row r="35">
      <c r="A35" t="inlineStr">
        <is>
          <t>Versicherungen</t>
        </is>
      </c>
      <c r="B35" s="9" t="n">
        <v>4800</v>
      </c>
    </row>
    <row r="36">
      <c r="A36" t="inlineStr">
        <is>
          <t>Büro + Buchhaltung + Software</t>
        </is>
      </c>
      <c r="B36" s="9" t="n">
        <v>5400</v>
      </c>
    </row>
    <row r="37">
      <c r="A37" t="inlineStr">
        <is>
          <t>Sonstige Kosten</t>
        </is>
      </c>
      <c r="B37" s="9" t="n">
        <v>3600</v>
      </c>
    </row>
    <row r="40">
      <c r="A40" s="3" t="inlineStr">
        <is>
          <t>KALKULATION (5-SCHRITT-FORMEL)</t>
        </is>
      </c>
      <c r="D40" s="4" t="inlineStr">
        <is>
          <t>Formel</t>
        </is>
      </c>
    </row>
    <row r="41">
      <c r="A41" s="6" t="inlineStr">
        <is>
          <t>Schritt 1: Lohnkosten</t>
        </is>
      </c>
    </row>
    <row r="42">
      <c r="A42" t="inlineStr">
        <is>
          <t>Bruttolohn/Jahr</t>
        </is>
      </c>
      <c r="B42" s="9">
        <f>B7*B8</f>
        <v/>
      </c>
      <c r="D42" s="2" t="inlineStr">
        <is>
          <t>Bruttolohn/h × Vertragsstunden</t>
        </is>
      </c>
    </row>
    <row r="43">
      <c r="A43" t="inlineStr">
        <is>
          <t>Lohnnebenkostensatz gesamt</t>
        </is>
      </c>
      <c r="B43" s="10">
        <f>B23+B24+B25</f>
        <v/>
      </c>
      <c r="C43" t="inlineStr">
        <is>
          <t>%</t>
        </is>
      </c>
    </row>
    <row r="44">
      <c r="A44" t="inlineStr">
        <is>
          <t>Lohnnebenkosten/Geselle</t>
        </is>
      </c>
      <c r="B44" s="9">
        <f>B42*B43/100</f>
        <v/>
      </c>
    </row>
    <row r="45">
      <c r="A45" t="inlineStr">
        <is>
          <t>Lohnkosten/Geselle</t>
        </is>
      </c>
      <c r="B45" s="9">
        <f>B42+B44</f>
        <v/>
      </c>
    </row>
    <row r="46">
      <c r="A46" t="inlineStr">
        <is>
          <t>Lohnkosten alle Gesellen</t>
        </is>
      </c>
      <c r="B46" s="9">
        <f>B45*B6</f>
        <v/>
      </c>
    </row>
    <row r="47">
      <c r="A47" t="inlineStr">
        <is>
          <t>Unternehmerlohn in Lohnkosten</t>
        </is>
      </c>
      <c r="B47" s="9">
        <f>IF(B11="JA",B10,0)</f>
        <v/>
      </c>
      <c r="D47" s="2" t="inlineStr">
        <is>
          <t>Wenn Meister produktiv → Lohnkosten</t>
        </is>
      </c>
    </row>
    <row r="48">
      <c r="A48" s="6" t="inlineStr">
        <is>
          <t>Gesamte Lohnkosten</t>
        </is>
      </c>
      <c r="B48" s="11">
        <f>B46+B47</f>
        <v/>
      </c>
    </row>
    <row r="50">
      <c r="A50" s="6" t="inlineStr">
        <is>
          <t>Schritt 2: Gemeinkosten</t>
        </is>
      </c>
    </row>
    <row r="51">
      <c r="A51" t="inlineStr">
        <is>
          <t>Sachgemeinkosten (skalierend)</t>
        </is>
      </c>
      <c r="B51" s="9">
        <f>SUM(B29:B31)</f>
        <v/>
      </c>
      <c r="D51" s="2" t="inlineStr">
        <is>
          <t>Fahrzeuge + Werkzeug + Fortbildung</t>
        </is>
      </c>
    </row>
    <row r="52">
      <c r="A52" t="inlineStr">
        <is>
          <t>Sachgemeinkosten (fix)</t>
        </is>
      </c>
      <c r="B52" s="9">
        <f>SUM(B34:B37)</f>
        <v/>
      </c>
      <c r="D52" s="2" t="inlineStr">
        <is>
          <t>Miete + Versicherung + Büro + Sonstige</t>
        </is>
      </c>
    </row>
    <row r="53">
      <c r="A53" t="inlineStr">
        <is>
          <t>Unternehmerlohn in Gemeinkosten</t>
        </is>
      </c>
      <c r="B53" s="9">
        <f>IF(B11="JA",0,B10)</f>
        <v/>
      </c>
      <c r="D53" s="2" t="inlineStr">
        <is>
          <t>Wenn Meister NICHT produktiv → Gemeinkosten</t>
        </is>
      </c>
    </row>
    <row r="54">
      <c r="A54" s="6" t="inlineStr">
        <is>
          <t>Gemeinkosten gesamt</t>
        </is>
      </c>
      <c r="B54" s="11">
        <f>B51+B52+B53</f>
        <v/>
      </c>
    </row>
    <row r="56">
      <c r="A56" s="6" t="inlineStr">
        <is>
          <t>Schritt 3: Kostendeckender SVS</t>
        </is>
      </c>
    </row>
    <row r="57">
      <c r="A57" t="inlineStr">
        <is>
          <t>Gesamtkosten</t>
        </is>
      </c>
      <c r="B57" s="9">
        <f>B48+B54</f>
        <v/>
      </c>
    </row>
    <row r="58">
      <c r="A58" t="inlineStr">
        <is>
          <t>Produktive Personen</t>
        </is>
      </c>
      <c r="B58">
        <f>IF(B11="JA",B6+1,B6)</f>
        <v/>
      </c>
    </row>
    <row r="59">
      <c r="A59" t="inlineStr">
        <is>
          <t>Produktive Stunden gesamt</t>
        </is>
      </c>
      <c r="B59" s="9">
        <f>B58*B12</f>
        <v/>
      </c>
      <c r="C59" t="inlineStr">
        <is>
          <t>h/Jahr</t>
        </is>
      </c>
    </row>
    <row r="60">
      <c r="A60" s="6" t="inlineStr">
        <is>
          <t>Kostendeckender SVS (= Preisuntergrenze)</t>
        </is>
      </c>
      <c r="B60" s="12">
        <f>B57/B59</f>
        <v/>
      </c>
      <c r="C60" t="inlineStr">
        <is>
          <t>EUR/h</t>
        </is>
      </c>
      <c r="D60" s="2" t="inlineStr">
        <is>
          <t>Gesamtkosten ÷ Produktive Stunden</t>
        </is>
      </c>
    </row>
    <row r="62">
      <c r="A62" s="6" t="inlineStr">
        <is>
          <t>Schritt 4: Netto-SVS</t>
        </is>
      </c>
    </row>
    <row r="63">
      <c r="A63" s="6" t="inlineStr">
        <is>
          <t>Netto-SVS</t>
        </is>
      </c>
      <c r="B63" s="13">
        <f>B60*(1+B13/100)*(1+B14/100)</f>
        <v/>
      </c>
      <c r="C63" t="inlineStr">
        <is>
          <t>EUR/h</t>
        </is>
      </c>
      <c r="D63" s="2" t="inlineStr">
        <is>
          <t>Kostendeckend × (1+Gewinn%) × (1+Wagnis%)</t>
        </is>
      </c>
    </row>
    <row r="65">
      <c r="A65" s="6" t="inlineStr">
        <is>
          <t>Schritt 5: Brutto-SVS</t>
        </is>
      </c>
    </row>
    <row r="66">
      <c r="A66" s="6" t="inlineStr">
        <is>
          <t>Brutto-SVS (inkl. 19% MwSt.)</t>
        </is>
      </c>
      <c r="B66" s="13">
        <f>B63*1.19</f>
        <v/>
      </c>
      <c r="C66" t="inlineStr">
        <is>
          <t>EUR/h</t>
        </is>
      </c>
      <c r="D66" s="2" t="inlineStr">
        <is>
          <t>Netto × 1,19</t>
        </is>
      </c>
    </row>
    <row r="68">
      <c r="A68" s="2" t="inlineStr">
        <is>
          <t>Quelle: Kalkulationsschema HWK Cottbus | AG-SV-Sätze Stand 2025 | Krankheitstage: Destatis/IAB 2024</t>
        </is>
      </c>
    </row>
    <row r="69">
      <c r="A69" s="2" t="inlineStr">
        <is>
          <t>Erstellt mit repleno.com/tools/stundenverrechnungssatz-rechner</t>
        </is>
      </c>
    </row>
  </sheetData>
  <mergeCells count="1">
    <mergeCell ref="A20:C20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2026-03-18T14:08:45Z</dcterms:created>
  <dcterms:modified xmlns:dcterms="http://purl.org/dc/terms/" xmlns:xsi="http://www.w3.org/2001/XMLSchema-instance" xsi:type="dcterms:W3CDTF">2026-03-18T14:14:22Z</dcterms:modified>
</cp:coreProperties>
</file>